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llville.org\Private\Finance\Payroll_Dept\Terri's Payroll Documents\Health Benefits\16-17 Calculators\"/>
    </mc:Choice>
  </mc:AlternateContent>
  <bookViews>
    <workbookView xWindow="0" yWindow="0" windowWidth="28800" windowHeight="13020" activeTab="1"/>
  </bookViews>
  <sheets>
    <sheet name="INSTRUCTIONS" sheetId="5" r:id="rId1"/>
    <sheet name="Single" sheetId="1" r:id="rId2"/>
    <sheet name="Empl-Child" sheetId="2" r:id="rId3"/>
    <sheet name="Employee-Spouse" sheetId="3" r:id="rId4"/>
    <sheet name="Family" sheetId="4" r:id="rId5"/>
    <sheet name="Sheet1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L23" i="4" l="1"/>
  <c r="K23" i="4"/>
  <c r="J23" i="4"/>
  <c r="I23" i="4"/>
  <c r="L20" i="3"/>
  <c r="K20" i="3"/>
  <c r="J20" i="3"/>
  <c r="I20" i="3"/>
  <c r="L20" i="2"/>
  <c r="K20" i="2"/>
  <c r="J20" i="2"/>
  <c r="I20" i="2"/>
  <c r="L20" i="1"/>
  <c r="K20" i="1"/>
  <c r="J20" i="1"/>
  <c r="I20" i="1"/>
  <c r="L24" i="4" l="1"/>
  <c r="L21" i="3"/>
  <c r="L21" i="2"/>
  <c r="L21" i="1"/>
  <c r="K24" i="4"/>
  <c r="K21" i="3"/>
  <c r="K21" i="2"/>
  <c r="K21" i="1"/>
  <c r="J21" i="3"/>
  <c r="J21" i="2"/>
  <c r="J21" i="1"/>
  <c r="I24" i="4"/>
  <c r="I21" i="3"/>
  <c r="I21" i="2"/>
  <c r="J24" i="4"/>
  <c r="G26" i="4"/>
  <c r="F26" i="4"/>
  <c r="E26" i="4"/>
  <c r="D26" i="4"/>
  <c r="C26" i="4"/>
  <c r="G23" i="3"/>
  <c r="F23" i="3"/>
  <c r="E23" i="3"/>
  <c r="D23" i="3"/>
  <c r="C23" i="3"/>
  <c r="G23" i="2"/>
  <c r="F23" i="2"/>
  <c r="E23" i="2"/>
  <c r="D23" i="2"/>
  <c r="C23" i="2"/>
  <c r="G23" i="1"/>
  <c r="F23" i="1"/>
  <c r="E23" i="1"/>
  <c r="D23" i="1"/>
  <c r="C23" i="1"/>
  <c r="M23" i="4" l="1"/>
  <c r="G22" i="4" s="1"/>
  <c r="M20" i="1"/>
  <c r="G19" i="1" s="1"/>
  <c r="M24" i="4"/>
  <c r="M20" i="3"/>
  <c r="G19" i="3" s="1"/>
  <c r="M21" i="3"/>
  <c r="I21" i="1"/>
  <c r="M21" i="1" s="1"/>
  <c r="M21" i="2"/>
  <c r="M20" i="2"/>
  <c r="G19" i="2" s="1"/>
</calcChain>
</file>

<file path=xl/sharedStrings.xml><?xml version="1.0" encoding="utf-8"?>
<sst xmlns="http://schemas.openxmlformats.org/spreadsheetml/2006/main" count="140" uniqueCount="49">
  <si>
    <t>SINGLE HEALTH BENEFIT COVERAGE</t>
  </si>
  <si>
    <t>If Your Annualized Salary Is:</t>
  </si>
  <si>
    <t>Enter Your Annualized Salary Amount Below Next To The Appropriate Salary Range</t>
  </si>
  <si>
    <t>Year 1</t>
  </si>
  <si>
    <t>Year 2</t>
  </si>
  <si>
    <t>Year 3</t>
  </si>
  <si>
    <t>Year 4</t>
  </si>
  <si>
    <t>less than $20,000.00</t>
  </si>
  <si>
    <t>$20,000.00-$24,999.99</t>
  </si>
  <si>
    <t>$25,000.00-$29,999.99</t>
  </si>
  <si>
    <t>$30,000.00-$34,999.99</t>
  </si>
  <si>
    <t>$35,000.00-$39,999.99</t>
  </si>
  <si>
    <t>$40,000.00-$44,999.99</t>
  </si>
  <si>
    <t>$45,000.00-$49,999.99</t>
  </si>
  <si>
    <t>$50,000.00-$54,999.99</t>
  </si>
  <si>
    <t>$55,000.00-$59,999.99</t>
  </si>
  <si>
    <t>$60,000.00-$64,999.99</t>
  </si>
  <si>
    <t>$65,000.00-$69,999.99</t>
  </si>
  <si>
    <t>$70,000.00-$74,999.99</t>
  </si>
  <si>
    <t>$75,000.00-$79,999.99</t>
  </si>
  <si>
    <t>$80,000.00-$94,999.99</t>
  </si>
  <si>
    <t>$95,000.00 and over</t>
  </si>
  <si>
    <t>For "Single Coverage" (medical, Rx, dental, vision), enter the combined annual premium/rate for year 1, 2, 3, or 4 ------&gt;</t>
  </si>
  <si>
    <r>
      <t xml:space="preserve">Mandatory health benefit contributions for this health benefit coverage will be the higher of a) 1.5% multiplied by your annualized salary, or b) the applicable phase-in year percentage multiplied by the health benefit rate for the coverage you have selected. Based on the information you have entered above, your </t>
    </r>
    <r>
      <rPr>
        <u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 xml:space="preserve"> annual contribution are shown to the right ----------------------------------------&gt;</t>
    </r>
  </si>
  <si>
    <r>
      <t xml:space="preserve">Your </t>
    </r>
    <r>
      <rPr>
        <u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 xml:space="preserve"> contribution is:</t>
    </r>
  </si>
  <si>
    <t>EMPLOYEE/CHILD HEALTH BENEFIT COVERAGE</t>
  </si>
  <si>
    <t>less than $25,000.00</t>
  </si>
  <si>
    <t>$80,000.00-$84,999.99</t>
  </si>
  <si>
    <t>$85,000.00-$99,999.99</t>
  </si>
  <si>
    <t>$100,000.00 and over</t>
  </si>
  <si>
    <t>For "Employee/Child Coverage" (medical, Rx, dental, vision), enter the combined annual premium/rate for year 1, 2, 3, or 4 ------&gt;</t>
  </si>
  <si>
    <t>EMPLOYEE/SPOUSE/PARTNER HEALTH BENEFIT COVERAGE</t>
  </si>
  <si>
    <t>For "Employee/Spouse/Partner Coverage" (medical, Rx, dental, vision), enter the combined annual premium/rate for year 1, 2, 3, or 4 ------&gt;</t>
  </si>
  <si>
    <t>FAMILY HEALTH BENEFIT COVERAGE</t>
  </si>
  <si>
    <t>$85,000.00-$89,999.99</t>
  </si>
  <si>
    <t>$90,000.00-$94,999.99</t>
  </si>
  <si>
    <t>$95,000.00-$99,999.99</t>
  </si>
  <si>
    <t>$100,000.00-$109,999.99</t>
  </si>
  <si>
    <t>$110,000.00 and over</t>
  </si>
  <si>
    <t>For "Family Coverage" (medical, Rx, dental, vision), enter the combined annual premium/rate for year 1, 2, 3, or 4 ------&gt;</t>
  </si>
  <si>
    <t>HEALTH</t>
  </si>
  <si>
    <t>RX</t>
  </si>
  <si>
    <t xml:space="preserve">DENTAL </t>
  </si>
  <si>
    <t>VISION</t>
  </si>
  <si>
    <t>TOTAL</t>
  </si>
  <si>
    <t>Millville BOE $5 Aetna - Single</t>
  </si>
  <si>
    <t>Millville BOE $5 Aetna - Empl-Child</t>
  </si>
  <si>
    <t>Millville BOE $5 Aetna - Employee-Spouse</t>
  </si>
  <si>
    <t>Millville BOE $5 Aetna -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</si>
</sst>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9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96D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2" borderId="1" xfId="0" applyNumberFormat="1" applyFont="1" applyFill="1" applyBorder="1" applyProtection="1">
      <protection locked="0"/>
    </xf>
    <xf numFmtId="10" fontId="2" fillId="0" borderId="1" xfId="0" applyNumberFormat="1" applyFont="1" applyBorder="1"/>
    <xf numFmtId="6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0" fontId="2" fillId="0" borderId="0" xfId="0" applyNumberFormat="1" applyFont="1" applyBorder="1"/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4" fontId="2" fillId="0" borderId="4" xfId="0" applyNumberFormat="1" applyFont="1" applyBorder="1"/>
    <xf numFmtId="0" fontId="2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0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4" fontId="1" fillId="0" borderId="5" xfId="0" applyNumberFormat="1" applyFont="1" applyBorder="1" applyAlignment="1">
      <alignment horizontal="left" vertical="center"/>
    </xf>
    <xf numFmtId="44" fontId="1" fillId="0" borderId="5" xfId="0" applyNumberFormat="1" applyFont="1" applyBorder="1"/>
    <xf numFmtId="0" fontId="5" fillId="0" borderId="0" xfId="0" applyFont="1" applyAlignment="1">
      <alignment horizontal="center" vertical="top" wrapText="1"/>
    </xf>
    <xf numFmtId="44" fontId="6" fillId="4" borderId="1" xfId="0" applyNumberFormat="1" applyFont="1" applyFill="1" applyBorder="1" applyProtection="1">
      <protection locked="0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"/>
    <xf numFmtId="44" fontId="3" fillId="3" borderId="5" xfId="0" applyNumberFormat="1" applyFont="1" applyFill="1" applyBorder="1" applyProtection="1"/>
    <xf numFmtId="7" fontId="0" fillId="0" borderId="0" xfId="0" applyNumberFormat="1"/>
    <xf numFmtId="7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11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254000</xdr:colOff>
      <xdr:row>42</xdr:row>
      <xdr:rowOff>132080</xdr:rowOff>
    </xdr:to>
    <xdr:pic>
      <xdr:nvPicPr>
        <xdr:cNvPr id="2" name="Picture 1" descr="health benefit contributions 20120507_NJASBO.pd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74640" cy="84531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oup%20Specific\Millville%20BOE\HIF\Calculator\Calc%20Rec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</sheetNames>
    <sheetDataSet>
      <sheetData sheetId="0">
        <row r="13">
          <cell r="I13">
            <v>216.49</v>
          </cell>
        </row>
        <row r="19">
          <cell r="I19">
            <v>220.86</v>
          </cell>
        </row>
        <row r="20">
          <cell r="I20">
            <v>351.38</v>
          </cell>
        </row>
        <row r="21">
          <cell r="D21">
            <v>869</v>
          </cell>
          <cell r="I21">
            <v>550.22</v>
          </cell>
        </row>
        <row r="22">
          <cell r="D22">
            <v>1241</v>
          </cell>
          <cell r="I22">
            <v>550.22</v>
          </cell>
        </row>
        <row r="23">
          <cell r="D23">
            <v>1896</v>
          </cell>
        </row>
        <row r="24">
          <cell r="D24">
            <v>2210</v>
          </cell>
        </row>
        <row r="39">
          <cell r="I39">
            <v>29.28</v>
          </cell>
        </row>
        <row r="40">
          <cell r="I40">
            <v>71.28</v>
          </cell>
        </row>
        <row r="41">
          <cell r="I41">
            <v>52.27</v>
          </cell>
        </row>
        <row r="42">
          <cell r="I42">
            <v>94.31</v>
          </cell>
        </row>
        <row r="52">
          <cell r="D52">
            <v>7.62</v>
          </cell>
        </row>
        <row r="53">
          <cell r="D53">
            <v>12.4</v>
          </cell>
        </row>
        <row r="54">
          <cell r="D54">
            <v>12.16</v>
          </cell>
        </row>
        <row r="55">
          <cell r="D55">
            <v>14.21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zoomScalePageLayoutView="150" workbookViewId="0">
      <selection sqref="A1:XFD1048576"/>
    </sheetView>
  </sheetViews>
  <sheetFormatPr defaultColWidth="12.42578125" defaultRowHeight="15.75" x14ac:dyDescent="0.25"/>
  <cols>
    <col min="1" max="16384" width="12.42578125" style="28"/>
  </cols>
  <sheetData/>
  <sheetProtection password="CD2A" sheet="1" objects="1" scenarios="1" selectLockedCells="1" selectUnlockedCells="1"/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B3" sqref="B3"/>
    </sheetView>
  </sheetViews>
  <sheetFormatPr defaultColWidth="12.42578125" defaultRowHeight="15" x14ac:dyDescent="0.25"/>
  <cols>
    <col min="1" max="1" width="26.42578125" customWidth="1"/>
    <col min="2" max="2" width="18.5703125" customWidth="1"/>
    <col min="3" max="7" width="18.7109375" customWidth="1"/>
  </cols>
  <sheetData>
    <row r="1" spans="1:7" x14ac:dyDescent="0.25">
      <c r="A1" s="33" t="s">
        <v>0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7</v>
      </c>
      <c r="B3" s="6"/>
      <c r="C3" s="7">
        <v>1.4999999999999999E-2</v>
      </c>
      <c r="D3" s="7">
        <v>1.1299999999999999E-2</v>
      </c>
      <c r="E3" s="7">
        <v>2.2499999999999999E-2</v>
      </c>
      <c r="F3" s="7">
        <v>3.3799999999999997E-2</v>
      </c>
      <c r="G3" s="7">
        <v>4.4999999999999998E-2</v>
      </c>
    </row>
    <row r="4" spans="1:7" x14ac:dyDescent="0.25">
      <c r="A4" s="5" t="s">
        <v>8</v>
      </c>
      <c r="B4" s="6"/>
      <c r="C4" s="7">
        <v>1.4999999999999999E-2</v>
      </c>
      <c r="D4" s="7">
        <v>1.38E-2</v>
      </c>
      <c r="E4" s="7">
        <v>2.75E-2</v>
      </c>
      <c r="F4" s="7">
        <v>4.1300000000000003E-2</v>
      </c>
      <c r="G4" s="7">
        <v>5.5E-2</v>
      </c>
    </row>
    <row r="5" spans="1:7" x14ac:dyDescent="0.25">
      <c r="A5" s="8" t="s">
        <v>9</v>
      </c>
      <c r="B5" s="6"/>
      <c r="C5" s="7">
        <v>1.4999999999999999E-2</v>
      </c>
      <c r="D5" s="7">
        <v>1.8800000000000001E-2</v>
      </c>
      <c r="E5" s="7">
        <v>3.7499999999999999E-2</v>
      </c>
      <c r="F5" s="7">
        <v>5.6300000000000003E-2</v>
      </c>
      <c r="G5" s="7">
        <v>7.4999999999999997E-2</v>
      </c>
    </row>
    <row r="6" spans="1:7" x14ac:dyDescent="0.25">
      <c r="A6" s="5" t="s">
        <v>10</v>
      </c>
      <c r="B6" s="6"/>
      <c r="C6" s="7">
        <v>1.4999999999999999E-2</v>
      </c>
      <c r="D6" s="7">
        <v>2.5000000000000001E-2</v>
      </c>
      <c r="E6" s="7">
        <v>0.05</v>
      </c>
      <c r="F6" s="7">
        <v>7.4999999999999997E-2</v>
      </c>
      <c r="G6" s="7">
        <v>0.1</v>
      </c>
    </row>
    <row r="7" spans="1:7" x14ac:dyDescent="0.25">
      <c r="A7" s="5" t="s">
        <v>11</v>
      </c>
      <c r="B7" s="6"/>
      <c r="C7" s="7">
        <v>1.4999999999999999E-2</v>
      </c>
      <c r="D7" s="7">
        <v>2.75E-2</v>
      </c>
      <c r="E7" s="7">
        <v>5.5E-2</v>
      </c>
      <c r="F7" s="7">
        <v>8.2500000000000004E-2</v>
      </c>
      <c r="G7" s="7">
        <v>0.11</v>
      </c>
    </row>
    <row r="8" spans="1:7" x14ac:dyDescent="0.25">
      <c r="A8" s="5" t="s">
        <v>12</v>
      </c>
      <c r="B8" s="6"/>
      <c r="C8" s="7">
        <v>1.4999999999999999E-2</v>
      </c>
      <c r="D8" s="7">
        <v>0.03</v>
      </c>
      <c r="E8" s="7">
        <v>0.06</v>
      </c>
      <c r="F8" s="7">
        <v>0.09</v>
      </c>
      <c r="G8" s="7">
        <v>0.12</v>
      </c>
    </row>
    <row r="9" spans="1:7" x14ac:dyDescent="0.25">
      <c r="A9" s="5" t="s">
        <v>13</v>
      </c>
      <c r="B9" s="6"/>
      <c r="C9" s="7">
        <v>1.4999999999999999E-2</v>
      </c>
      <c r="D9" s="7">
        <v>3.5000000000000003E-2</v>
      </c>
      <c r="E9" s="7">
        <v>7.0000000000000007E-2</v>
      </c>
      <c r="F9" s="7">
        <v>0.105</v>
      </c>
      <c r="G9" s="7">
        <v>0.14000000000000001</v>
      </c>
    </row>
    <row r="10" spans="1:7" x14ac:dyDescent="0.25">
      <c r="A10" s="5" t="s">
        <v>14</v>
      </c>
      <c r="B10" s="6"/>
      <c r="C10" s="7">
        <v>1.4999999999999999E-2</v>
      </c>
      <c r="D10" s="7">
        <v>0.05</v>
      </c>
      <c r="E10" s="7">
        <v>0.1</v>
      </c>
      <c r="F10" s="7">
        <v>0.15</v>
      </c>
      <c r="G10" s="7">
        <v>0.2</v>
      </c>
    </row>
    <row r="11" spans="1:7" x14ac:dyDescent="0.25">
      <c r="A11" s="5" t="s">
        <v>15</v>
      </c>
      <c r="B11" s="6"/>
      <c r="C11" s="7">
        <v>1.4999999999999999E-2</v>
      </c>
      <c r="D11" s="7">
        <v>5.7500000000000002E-2</v>
      </c>
      <c r="E11" s="7">
        <v>0.115</v>
      </c>
      <c r="F11" s="7">
        <v>0.17249999999999999</v>
      </c>
      <c r="G11" s="7">
        <v>0.23</v>
      </c>
    </row>
    <row r="12" spans="1:7" x14ac:dyDescent="0.25">
      <c r="A12" s="5" t="s">
        <v>16</v>
      </c>
      <c r="B12" s="6"/>
      <c r="C12" s="7">
        <v>1.4999999999999999E-2</v>
      </c>
      <c r="D12" s="7">
        <v>6.7500000000000004E-2</v>
      </c>
      <c r="E12" s="7">
        <v>0.13500000000000001</v>
      </c>
      <c r="F12" s="7">
        <v>0.20250000000000001</v>
      </c>
      <c r="G12" s="7">
        <v>0.27</v>
      </c>
    </row>
    <row r="13" spans="1:7" x14ac:dyDescent="0.25">
      <c r="A13" s="5" t="s">
        <v>17</v>
      </c>
      <c r="B13" s="6"/>
      <c r="C13" s="7">
        <v>1.4999999999999999E-2</v>
      </c>
      <c r="D13" s="7">
        <v>7.2499999999999995E-2</v>
      </c>
      <c r="E13" s="7">
        <v>0.14499999999999999</v>
      </c>
      <c r="F13" s="7">
        <v>0.2175</v>
      </c>
      <c r="G13" s="7">
        <v>0.28999999999999998</v>
      </c>
    </row>
    <row r="14" spans="1:7" x14ac:dyDescent="0.25">
      <c r="A14" s="5" t="s">
        <v>18</v>
      </c>
      <c r="B14" s="6"/>
      <c r="C14" s="7">
        <v>1.4999999999999999E-2</v>
      </c>
      <c r="D14" s="7">
        <v>0.08</v>
      </c>
      <c r="E14" s="7">
        <v>0.16</v>
      </c>
      <c r="F14" s="7">
        <v>0.24</v>
      </c>
      <c r="G14" s="7">
        <v>0.32</v>
      </c>
    </row>
    <row r="15" spans="1:7" x14ac:dyDescent="0.25">
      <c r="A15" s="5" t="s">
        <v>19</v>
      </c>
      <c r="B15" s="6"/>
      <c r="C15" s="7">
        <v>1.4999999999999999E-2</v>
      </c>
      <c r="D15" s="7">
        <v>8.2500000000000004E-2</v>
      </c>
      <c r="E15" s="7">
        <v>0.16500000000000001</v>
      </c>
      <c r="F15" s="7">
        <v>0.2475</v>
      </c>
      <c r="G15" s="7">
        <v>0.33</v>
      </c>
    </row>
    <row r="16" spans="1:7" x14ac:dyDescent="0.25">
      <c r="A16" s="5" t="s">
        <v>20</v>
      </c>
      <c r="B16" s="6"/>
      <c r="C16" s="7">
        <v>1.4999999999999999E-2</v>
      </c>
      <c r="D16" s="7">
        <v>8.5000000000000006E-2</v>
      </c>
      <c r="E16" s="7">
        <v>0.17</v>
      </c>
      <c r="F16" s="7">
        <v>0.255</v>
      </c>
      <c r="G16" s="7">
        <v>0.34</v>
      </c>
    </row>
    <row r="17" spans="1:13" x14ac:dyDescent="0.25">
      <c r="A17" s="5" t="s">
        <v>21</v>
      </c>
      <c r="B17" s="6"/>
      <c r="C17" s="7">
        <v>1.4999999999999999E-2</v>
      </c>
      <c r="D17" s="7">
        <v>8.7499999999999994E-2</v>
      </c>
      <c r="E17" s="7">
        <v>0.17499999999999999</v>
      </c>
      <c r="F17" s="7">
        <v>0.26250000000000001</v>
      </c>
      <c r="G17" s="7">
        <v>0.35</v>
      </c>
    </row>
    <row r="18" spans="1:13" ht="15.75" thickBot="1" x14ac:dyDescent="0.3">
      <c r="A18" s="9"/>
      <c r="B18" s="10"/>
      <c r="C18" s="11"/>
      <c r="D18" s="11"/>
      <c r="E18" s="11"/>
      <c r="F18" s="11"/>
      <c r="G18" s="11"/>
      <c r="I18" s="27" t="s">
        <v>40</v>
      </c>
      <c r="J18" s="27" t="s">
        <v>41</v>
      </c>
      <c r="K18" s="27" t="s">
        <v>42</v>
      </c>
      <c r="L18" s="27" t="s">
        <v>43</v>
      </c>
    </row>
    <row r="19" spans="1:13" ht="15.75" thickBot="1" x14ac:dyDescent="0.3">
      <c r="A19" s="34" t="s">
        <v>22</v>
      </c>
      <c r="B19" s="35"/>
      <c r="C19" s="35"/>
      <c r="D19" s="35"/>
      <c r="E19" s="35"/>
      <c r="F19" s="35"/>
      <c r="G19" s="29">
        <f>SUM(M20)</f>
        <v>13521.119999999999</v>
      </c>
    </row>
    <row r="20" spans="1:13" ht="15.75" thickBot="1" x14ac:dyDescent="0.3">
      <c r="A20" s="12"/>
      <c r="B20" s="12"/>
      <c r="C20" s="12"/>
      <c r="D20" s="13"/>
      <c r="E20" s="13"/>
      <c r="F20" s="13"/>
      <c r="G20" s="14"/>
      <c r="I20" s="30">
        <f>[1]recap!$D$21</f>
        <v>869</v>
      </c>
      <c r="J20" s="30">
        <f>[1]recap!$I$19</f>
        <v>220.86</v>
      </c>
      <c r="K20" s="30">
        <f>[1]recap!$I$39</f>
        <v>29.28</v>
      </c>
      <c r="L20" s="30">
        <f>[1]recap!$D$52</f>
        <v>7.62</v>
      </c>
      <c r="M20">
        <f>SUM(I20:L20)*12</f>
        <v>13521.119999999999</v>
      </c>
    </row>
    <row r="21" spans="1:13" ht="15.75" thickBot="1" x14ac:dyDescent="0.3">
      <c r="A21" s="10"/>
      <c r="B21" s="10"/>
      <c r="C21" s="15"/>
      <c r="D21" s="16" t="s">
        <v>3</v>
      </c>
      <c r="E21" s="16" t="s">
        <v>4</v>
      </c>
      <c r="F21" s="16" t="s">
        <v>5</v>
      </c>
      <c r="G21" s="16" t="s">
        <v>6</v>
      </c>
      <c r="I21">
        <f>SUM(I20*12)</f>
        <v>10428</v>
      </c>
      <c r="J21">
        <f>SUM(J20*12)</f>
        <v>2650.32</v>
      </c>
      <c r="K21">
        <f>SUM(K20*12)</f>
        <v>351.36</v>
      </c>
      <c r="L21">
        <f>SUM(L20*12)</f>
        <v>91.44</v>
      </c>
      <c r="M21">
        <f>SUM(I21:L21)</f>
        <v>13521.12</v>
      </c>
    </row>
    <row r="22" spans="1:13" ht="103.9" customHeight="1" thickBot="1" x14ac:dyDescent="0.3">
      <c r="A22" s="36" t="s">
        <v>23</v>
      </c>
      <c r="B22" s="37"/>
      <c r="C22" s="17" t="s">
        <v>24</v>
      </c>
      <c r="D22" s="18"/>
      <c r="E22" s="18"/>
      <c r="F22" s="18"/>
      <c r="G22" s="18"/>
    </row>
    <row r="23" spans="1:13" ht="15.75" thickBot="1" x14ac:dyDescent="0.3">
      <c r="A23" s="38"/>
      <c r="B23" s="39"/>
      <c r="C23" s="19">
        <f>($B3*C3)+($B4*C4)+($B5*C5)+($B6*C6)+($B7*C7)+($B8*C8)+($B9*C9)+($B10*C10)+($B11*C11)+($B12*C12)+($B13*C13)+($B14*C14)+($B15*C15)+($B16*C16)+($B17*C17)</f>
        <v>0</v>
      </c>
      <c r="D23" s="20">
        <f>IF($B3&lt;&gt;0,$G19*D3)+IF($B4&lt;&gt;0,$G19*D4)+IF($B5&lt;&gt;0,$G19*D5)+IF($B6&lt;&gt;0,$G19*$D6)+IF($B7&lt;&gt;0,$G19*D7)+IF($B8&lt;&gt;0,$G19*D8)+IF($B9&lt;&gt;0,$G19*D9)+IF($B10&lt;&gt;0,$G19*D10)+IF($B11&lt;&gt;0,$G19*D11)+IF($B12&lt;&gt;0,$G19*D12)+IF($B13&lt;&gt;0,$G19*D13)+IF($B14&lt;&gt;0,$G19*D14)+IF($B15&lt;&gt;0,$G19*D15)+IF($B16&lt;&gt;0,$G19*D16)+IF($B17&lt;&gt;0,$G19*D17)</f>
        <v>0</v>
      </c>
      <c r="E23" s="20">
        <f>IF($B3&lt;&gt;0,$G19*E3)+IF($B4&lt;&gt;0,$G19*E4)+IF($B5&lt;&gt;0,$G19*E5)+IF($B6&lt;&gt;0,$G19*E6)+IF($B7&lt;&gt;0,$G19*E7)+IF($B8&lt;&gt;0,$G19*E8)+IF($B9&lt;&gt;0,$G19*E9)+IF($B10&lt;&gt;0,$G19*E10)+IF($B11&lt;&gt;0,$G19*E11)+IF($B12&lt;&gt;0,$G19*E12)+IF($B13&lt;&gt;0,$G19*E13)+IF($B14&lt;&gt;0,$G19*E14)+IF($B15&lt;&gt;0,$G19*E15)+IF($B16&lt;&gt;0,$G19*E16)+IF($B17&lt;&gt;0,$G19*E17)</f>
        <v>0</v>
      </c>
      <c r="F23" s="20">
        <f>IF($B3&lt;&gt;0,$G19*F3)+IF($B4&lt;&gt;0,$G19*F4)+IF($B5&lt;&gt;0,$G19*F5)+IF($B6&lt;&gt;0,$G19*F6)+IF($B7&lt;&gt;0,$G19*F7)+IF($B8&lt;&gt;0,$G19*F8)+IF($B9&lt;&gt;0,$G19*F9)+IF($B10&lt;&gt;0,$G19*F10)+IF($B11&lt;&gt;0,$G19*F11)+IF($B12&lt;&gt;0,$G19*F12)+IF($B13&lt;&gt;0,$G19*F13)+IF($B14&lt;&gt;0,$G19*F14)+IF($B15&lt;&gt;0,$G19*F15)+IF($B16&lt;&gt;0,$G19*F16)+IF($B17&lt;&gt;0,$G19*F17)</f>
        <v>0</v>
      </c>
      <c r="G23" s="20">
        <f>IF($B3&lt;&gt;0,$G19*G3)+IF($B4&lt;&gt;0,$G19*G4)+IF($B5&lt;&gt;0,$G19*G5)+IF($B6&lt;&gt;0,$G19*G6)+IF($B7&lt;&gt;0,$G19*G7)+IF($B8&lt;&gt;0,$G19*G8)+IF($B9&lt;&gt;0,$G19*G9)+IF($B10&lt;&gt;0,$G19*G10)+IF($B11&lt;&gt;0,$G19*G11)+IF($B12&lt;&gt;0,$G19*G12)+IF($B13&lt;&gt;0,$G19*G13)+IF($B14&lt;&gt;0,$G19*G14)+IF($B15&lt;&gt;0,$G19*G15)+IF($B16&lt;&gt;0,$G19*G16)+IF($B17&lt;&gt;0,$G19*G17)</f>
        <v>0</v>
      </c>
    </row>
    <row r="24" spans="1:13" ht="15.75" x14ac:dyDescent="0.25">
      <c r="C24" s="21"/>
    </row>
    <row r="25" spans="1:13" x14ac:dyDescent="0.25">
      <c r="A25" t="s">
        <v>45</v>
      </c>
    </row>
  </sheetData>
  <sheetProtection algorithmName="SHA-512" hashValue="t0FeoYGZop5nvB22O4IuMdWp1INP7VPQsUi1tE0qF3b3YIRRK29jAPgxx62Fla/BTyPlbSKYqgYoRGO+4wZuVA==" saltValue="eotnnSOp7Eu039lSNGAl0w==" spinCount="100000" sheet="1" objects="1" scenarios="1" selectLockedCells="1"/>
  <mergeCells count="3">
    <mergeCell ref="A1:G1"/>
    <mergeCell ref="A19:F19"/>
    <mergeCell ref="A22:B23"/>
  </mergeCells>
  <pageMargins left="0.7" right="0.7" top="0.75" bottom="0.75" header="0.3" footer="0.3"/>
  <pageSetup scale="88" orientation="landscape" verticalDpi="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B3" sqref="B3"/>
    </sheetView>
  </sheetViews>
  <sheetFormatPr defaultColWidth="12.42578125" defaultRowHeight="15" x14ac:dyDescent="0.25"/>
  <cols>
    <col min="1" max="1" width="26.42578125" customWidth="1"/>
    <col min="2" max="2" width="18.5703125" customWidth="1"/>
    <col min="3" max="7" width="18.7109375" customWidth="1"/>
  </cols>
  <sheetData>
    <row r="1" spans="1:7" x14ac:dyDescent="0.25">
      <c r="A1" s="33" t="s">
        <v>25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26</v>
      </c>
      <c r="B3" s="22"/>
      <c r="C3" s="7">
        <v>1.4999999999999999E-2</v>
      </c>
      <c r="D3" s="7">
        <v>8.8000000000000005E-3</v>
      </c>
      <c r="E3" s="7">
        <v>1.7500000000000002E-2</v>
      </c>
      <c r="F3" s="7">
        <v>2.63E-2</v>
      </c>
      <c r="G3" s="7">
        <v>3.5000000000000003E-2</v>
      </c>
    </row>
    <row r="4" spans="1:7" x14ac:dyDescent="0.25">
      <c r="A4" s="8" t="s">
        <v>9</v>
      </c>
      <c r="B4" s="22"/>
      <c r="C4" s="7">
        <v>1.4999999999999999E-2</v>
      </c>
      <c r="D4" s="7">
        <v>1.1299999999999999E-2</v>
      </c>
      <c r="E4" s="7">
        <v>2.2499999999999999E-2</v>
      </c>
      <c r="F4" s="7">
        <v>3.3799999999999997E-2</v>
      </c>
      <c r="G4" s="7">
        <v>4.4999999999999998E-2</v>
      </c>
    </row>
    <row r="5" spans="1:7" x14ac:dyDescent="0.25">
      <c r="A5" s="5" t="s">
        <v>10</v>
      </c>
      <c r="B5" s="22"/>
      <c r="C5" s="7">
        <v>1.4999999999999999E-2</v>
      </c>
      <c r="D5" s="7">
        <v>1.4999999999999999E-2</v>
      </c>
      <c r="E5" s="7">
        <v>0.03</v>
      </c>
      <c r="F5" s="7">
        <v>4.4999999999999998E-2</v>
      </c>
      <c r="G5" s="7">
        <v>0.06</v>
      </c>
    </row>
    <row r="6" spans="1:7" x14ac:dyDescent="0.25">
      <c r="A6" s="5" t="s">
        <v>11</v>
      </c>
      <c r="B6" s="22"/>
      <c r="C6" s="7">
        <v>1.4999999999999999E-2</v>
      </c>
      <c r="D6" s="7">
        <v>1.7500000000000002E-2</v>
      </c>
      <c r="E6" s="7">
        <v>3.5000000000000003E-2</v>
      </c>
      <c r="F6" s="7">
        <v>5.2499999999999998E-2</v>
      </c>
      <c r="G6" s="7">
        <v>7.0000000000000007E-2</v>
      </c>
    </row>
    <row r="7" spans="1:7" x14ac:dyDescent="0.25">
      <c r="A7" s="5" t="s">
        <v>12</v>
      </c>
      <c r="B7" s="22"/>
      <c r="C7" s="7">
        <v>1.4999999999999999E-2</v>
      </c>
      <c r="D7" s="7">
        <v>0.02</v>
      </c>
      <c r="E7" s="7">
        <v>0.04</v>
      </c>
      <c r="F7" s="7">
        <v>0.06</v>
      </c>
      <c r="G7" s="7">
        <v>0.08</v>
      </c>
    </row>
    <row r="8" spans="1:7" x14ac:dyDescent="0.25">
      <c r="A8" s="5" t="s">
        <v>13</v>
      </c>
      <c r="B8" s="22"/>
      <c r="C8" s="7">
        <v>1.4999999999999999E-2</v>
      </c>
      <c r="D8" s="7">
        <v>2.5000000000000001E-2</v>
      </c>
      <c r="E8" s="7">
        <v>0.05</v>
      </c>
      <c r="F8" s="7">
        <v>7.4999999999999997E-2</v>
      </c>
      <c r="G8" s="7">
        <v>0.1</v>
      </c>
    </row>
    <row r="9" spans="1:7" x14ac:dyDescent="0.25">
      <c r="A9" s="5" t="s">
        <v>14</v>
      </c>
      <c r="B9" s="22"/>
      <c r="C9" s="7">
        <v>1.4999999999999999E-2</v>
      </c>
      <c r="D9" s="7">
        <v>3.7499999999999999E-2</v>
      </c>
      <c r="E9" s="7">
        <v>7.4999999999999997E-2</v>
      </c>
      <c r="F9" s="7">
        <v>0.1125</v>
      </c>
      <c r="G9" s="7">
        <v>0.15</v>
      </c>
    </row>
    <row r="10" spans="1:7" x14ac:dyDescent="0.25">
      <c r="A10" s="5" t="s">
        <v>15</v>
      </c>
      <c r="B10" s="22"/>
      <c r="C10" s="7">
        <v>1.4999999999999999E-2</v>
      </c>
      <c r="D10" s="7">
        <v>4.2500000000000003E-2</v>
      </c>
      <c r="E10" s="7">
        <v>8.5000000000000006E-2</v>
      </c>
      <c r="F10" s="7">
        <v>0.1275</v>
      </c>
      <c r="G10" s="7">
        <v>0.17</v>
      </c>
    </row>
    <row r="11" spans="1:7" x14ac:dyDescent="0.25">
      <c r="A11" s="5" t="s">
        <v>16</v>
      </c>
      <c r="B11" s="22"/>
      <c r="C11" s="7">
        <v>1.4999999999999999E-2</v>
      </c>
      <c r="D11" s="7">
        <v>5.2499999999999998E-2</v>
      </c>
      <c r="E11" s="7">
        <v>0.105</v>
      </c>
      <c r="F11" s="7">
        <v>0.1575</v>
      </c>
      <c r="G11" s="7">
        <v>0.21</v>
      </c>
    </row>
    <row r="12" spans="1:7" x14ac:dyDescent="0.25">
      <c r="A12" s="5" t="s">
        <v>17</v>
      </c>
      <c r="B12" s="22"/>
      <c r="C12" s="7">
        <v>1.4999999999999999E-2</v>
      </c>
      <c r="D12" s="7">
        <v>5.7500000000000002E-2</v>
      </c>
      <c r="E12" s="7">
        <v>0.115</v>
      </c>
      <c r="F12" s="7">
        <v>0.17249999999999999</v>
      </c>
      <c r="G12" s="7">
        <v>0.23</v>
      </c>
    </row>
    <row r="13" spans="1:7" x14ac:dyDescent="0.25">
      <c r="A13" s="5" t="s">
        <v>18</v>
      </c>
      <c r="B13" s="22"/>
      <c r="C13" s="7">
        <v>1.4999999999999999E-2</v>
      </c>
      <c r="D13" s="7">
        <v>6.5000000000000002E-2</v>
      </c>
      <c r="E13" s="7">
        <v>0.13</v>
      </c>
      <c r="F13" s="7">
        <v>0.19500000000000001</v>
      </c>
      <c r="G13" s="7">
        <v>0.26</v>
      </c>
    </row>
    <row r="14" spans="1:7" x14ac:dyDescent="0.25">
      <c r="A14" s="5" t="s">
        <v>19</v>
      </c>
      <c r="B14" s="22"/>
      <c r="C14" s="7">
        <v>1.4999999999999999E-2</v>
      </c>
      <c r="D14" s="7">
        <v>6.7500000000000004E-2</v>
      </c>
      <c r="E14" s="7">
        <v>0.13500000000000001</v>
      </c>
      <c r="F14" s="7">
        <v>0.20250000000000001</v>
      </c>
      <c r="G14" s="7">
        <v>0.27</v>
      </c>
    </row>
    <row r="15" spans="1:7" x14ac:dyDescent="0.25">
      <c r="A15" s="5" t="s">
        <v>27</v>
      </c>
      <c r="B15" s="22"/>
      <c r="C15" s="7">
        <v>1.4999999999999999E-2</v>
      </c>
      <c r="D15" s="7">
        <v>7.0000000000000007E-2</v>
      </c>
      <c r="E15" s="7">
        <v>0.14000000000000001</v>
      </c>
      <c r="F15" s="7">
        <v>0.21</v>
      </c>
      <c r="G15" s="7">
        <v>0.28000000000000003</v>
      </c>
    </row>
    <row r="16" spans="1:7" x14ac:dyDescent="0.25">
      <c r="A16" s="5" t="s">
        <v>28</v>
      </c>
      <c r="B16" s="22"/>
      <c r="C16" s="7">
        <v>1.4999999999999999E-2</v>
      </c>
      <c r="D16" s="7">
        <v>7.4999999999999997E-2</v>
      </c>
      <c r="E16" s="7">
        <v>0.15</v>
      </c>
      <c r="F16" s="7">
        <v>0.22500000000000001</v>
      </c>
      <c r="G16" s="7">
        <v>0.3</v>
      </c>
    </row>
    <row r="17" spans="1:13" x14ac:dyDescent="0.25">
      <c r="A17" s="5" t="s">
        <v>29</v>
      </c>
      <c r="B17" s="22"/>
      <c r="C17" s="7">
        <v>1.4999999999999999E-2</v>
      </c>
      <c r="D17" s="7">
        <v>8.7499999999999994E-2</v>
      </c>
      <c r="E17" s="7">
        <v>0.17499999999999999</v>
      </c>
      <c r="F17" s="7">
        <v>0.26250000000000001</v>
      </c>
      <c r="G17" s="7">
        <v>0.35</v>
      </c>
    </row>
    <row r="18" spans="1:13" ht="15.75" thickBot="1" x14ac:dyDescent="0.3">
      <c r="A18" s="9"/>
      <c r="B18" s="10"/>
      <c r="C18" s="11"/>
      <c r="D18" s="11"/>
      <c r="E18" s="11"/>
      <c r="F18" s="11"/>
      <c r="G18" s="11"/>
      <c r="I18" s="27" t="s">
        <v>40</v>
      </c>
      <c r="J18" s="27" t="s">
        <v>41</v>
      </c>
      <c r="K18" s="27" t="s">
        <v>42</v>
      </c>
      <c r="L18" s="27" t="s">
        <v>43</v>
      </c>
    </row>
    <row r="19" spans="1:13" ht="15.75" thickBot="1" x14ac:dyDescent="0.3">
      <c r="A19" s="34" t="s">
        <v>30</v>
      </c>
      <c r="B19" s="35"/>
      <c r="C19" s="35"/>
      <c r="D19" s="35"/>
      <c r="E19" s="35"/>
      <c r="F19" s="35"/>
      <c r="G19" s="29">
        <f>SUM(M20)</f>
        <v>20112.72</v>
      </c>
    </row>
    <row r="20" spans="1:13" ht="15.75" thickBot="1" x14ac:dyDescent="0.3">
      <c r="A20" s="12"/>
      <c r="B20" s="12"/>
      <c r="C20" s="12"/>
      <c r="D20" s="13"/>
      <c r="E20" s="13"/>
      <c r="F20" s="13"/>
      <c r="G20" s="14"/>
      <c r="I20" s="30">
        <f>[1]recap!$D$22</f>
        <v>1241</v>
      </c>
      <c r="J20" s="30">
        <f>[1]recap!$I$20</f>
        <v>351.38</v>
      </c>
      <c r="K20" s="30">
        <f>[1]recap!$I$40</f>
        <v>71.28</v>
      </c>
      <c r="L20" s="30">
        <f>[1]recap!$D$53</f>
        <v>12.4</v>
      </c>
      <c r="M20">
        <f>SUM(I20:L20)*12</f>
        <v>20112.72</v>
      </c>
    </row>
    <row r="21" spans="1:13" ht="15.75" thickBot="1" x14ac:dyDescent="0.3">
      <c r="A21" s="10"/>
      <c r="B21" s="10"/>
      <c r="C21" s="15"/>
      <c r="D21" s="16" t="s">
        <v>3</v>
      </c>
      <c r="E21" s="16" t="s">
        <v>4</v>
      </c>
      <c r="F21" s="16" t="s">
        <v>5</v>
      </c>
      <c r="G21" s="16" t="s">
        <v>6</v>
      </c>
      <c r="I21">
        <f>SUM(I20*12)</f>
        <v>14892</v>
      </c>
      <c r="J21">
        <f>SUM(J20*12)</f>
        <v>4216.5599999999995</v>
      </c>
      <c r="K21">
        <f>SUM(K20*12)</f>
        <v>855.36</v>
      </c>
      <c r="L21">
        <f>SUM(L20*12)</f>
        <v>148.80000000000001</v>
      </c>
      <c r="M21">
        <f>SUM(I21:L21)</f>
        <v>20112.719999999998</v>
      </c>
    </row>
    <row r="22" spans="1:13" ht="103.9" customHeight="1" thickBot="1" x14ac:dyDescent="0.3">
      <c r="A22" s="36" t="s">
        <v>23</v>
      </c>
      <c r="B22" s="37"/>
      <c r="C22" s="17" t="s">
        <v>24</v>
      </c>
      <c r="D22" s="18"/>
      <c r="E22" s="18"/>
      <c r="F22" s="18"/>
      <c r="G22" s="18"/>
    </row>
    <row r="23" spans="1:13" ht="15.75" thickBot="1" x14ac:dyDescent="0.3">
      <c r="A23" s="38"/>
      <c r="B23" s="39"/>
      <c r="C23" s="19">
        <f>($B3*C3)+($B4*C4)+($B5*C5)+($B6*C6)+($B7*C7)+($B8*C8)+($B9*C9)+($B10*C10)+($B11*C11)+($B12*C12)+($B13*C13)+($B14*C14)+($B15*C15)+($B16*C16)+($B17*C17)</f>
        <v>0</v>
      </c>
      <c r="D23" s="20">
        <f>IF($B3&lt;&gt;0,$G19*D3)+IF($B4&lt;&gt;0,$G19*D4)+IF($B5&lt;&gt;0,$G19*D5)+IF($B6&lt;&gt;0,$G19*$D6)+IF($B7&lt;&gt;0,$G19*D7)+IF($B8&lt;&gt;0,$G19*D8)+IF($B9&lt;&gt;0,$G19*D9)+IF($B10&lt;&gt;0,$G19*D10)+IF($B11&lt;&gt;0,$G19*D11)+IF($B12&lt;&gt;0,$G19*D12)+IF($B13&lt;&gt;0,$G19*D13)+IF($B14&lt;&gt;0,$G19*D14)+IF($B15&lt;&gt;0,$G19*D15)+IF($B16&lt;&gt;0,$G19*D16)+IF($B17&lt;&gt;0,$G19*D17)</f>
        <v>0</v>
      </c>
      <c r="E23" s="20">
        <f>IF($B3&lt;&gt;0,$G19*E3)+IF($B4&lt;&gt;0,$G19*E4)+IF($B5&lt;&gt;0,$G19*E5)+IF($B6&lt;&gt;0,$G19*E6)+IF($B7&lt;&gt;0,$G19*E7)+IF($B8&lt;&gt;0,$G19*E8)+IF($B9&lt;&gt;0,$G19*E9)+IF($B10&lt;&gt;0,$G19*E10)+IF($B11&lt;&gt;0,$G19*E11)+IF($B12&lt;&gt;0,$G19*E12)+IF($B13&lt;&gt;0,$G19*E13)+IF($B14&lt;&gt;0,$G19*E14)+IF($B15&lt;&gt;0,$G19*E15)+IF($B16&lt;&gt;0,$G19*E16)+IF($B17&lt;&gt;0,$G19*E17)</f>
        <v>0</v>
      </c>
      <c r="F23" s="20">
        <f>IF($B3&lt;&gt;0,$G19*F3)+IF($B4&lt;&gt;0,$G19*F4)+IF($B5&lt;&gt;0,$G19*F5)+IF($B6&lt;&gt;0,$G19*F6)+IF($B7&lt;&gt;0,$G19*F7)+IF($B8&lt;&gt;0,$G19*F8)+IF($B9&lt;&gt;0,$G19*F9)+IF($B10&lt;&gt;0,$G19*F10)+IF($B11&lt;&gt;0,$G19*F11)+IF($B12&lt;&gt;0,$G19*F12)+IF($B13&lt;&gt;0,$G19*F13)+IF($B14&lt;&gt;0,$G19*F14)+IF($B15&lt;&gt;0,$G19*F15)+IF($B16&lt;&gt;0,$G19*F16)+IF($B17&lt;&gt;0,$G19*F17)</f>
        <v>0</v>
      </c>
      <c r="G23" s="20">
        <f>IF($B3&lt;&gt;0,$G19*G3)+IF($B4&lt;&gt;0,$G19*G4)+IF($B5&lt;&gt;0,$G19*G5)+IF($B6&lt;&gt;0,$G19*G6)+IF($B7&lt;&gt;0,$G19*G7)+IF($B8&lt;&gt;0,$G19*G8)+IF($B9&lt;&gt;0,$G19*G9)+IF($B10&lt;&gt;0,$G19*G10)+IF($B11&lt;&gt;0,$G19*G11)+IF($B12&lt;&gt;0,$G19*G12)+IF($B13&lt;&gt;0,$G19*G13)+IF($B14&lt;&gt;0,$G19*G14)+IF($B15&lt;&gt;0,$G19*G15)+IF($B16&lt;&gt;0,$G19*G16)+IF($B17&lt;&gt;0,$G19*G17)</f>
        <v>0</v>
      </c>
    </row>
    <row r="24" spans="1:13" ht="15.75" x14ac:dyDescent="0.25">
      <c r="C24" s="21"/>
    </row>
    <row r="25" spans="1:13" ht="15.75" x14ac:dyDescent="0.25">
      <c r="A25" t="s">
        <v>46</v>
      </c>
      <c r="D25" s="21"/>
      <c r="G25" s="21"/>
    </row>
    <row r="26" spans="1:13" ht="15.75" x14ac:dyDescent="0.25">
      <c r="C26" s="21"/>
    </row>
  </sheetData>
  <sheetProtection algorithmName="SHA-512" hashValue="+cPOsoDG3obD6FzkJnrOYEA6z11flmUmJydYo+jFx8b4Ag2C1PnAwMQYL1vuPBtlgL8ItPgxv5+B3QyuLjRdtQ==" saltValue="gIRuv6nxPO0Y1fQvsBQZhw==" spinCount="100000" sheet="1" objects="1" scenarios="1" selectLockedCells="1"/>
  <mergeCells count="3">
    <mergeCell ref="A1:G1"/>
    <mergeCell ref="A19:F19"/>
    <mergeCell ref="A22:B23"/>
  </mergeCells>
  <pageMargins left="0.7" right="0.7" top="0.75" bottom="0.75" header="0.3" footer="0.3"/>
  <pageSetup scale="88" orientation="landscape" verticalDpi="0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B3" sqref="B3"/>
    </sheetView>
  </sheetViews>
  <sheetFormatPr defaultColWidth="12.42578125" defaultRowHeight="15" x14ac:dyDescent="0.25"/>
  <cols>
    <col min="1" max="1" width="26.42578125" customWidth="1"/>
    <col min="2" max="2" width="18.5703125" customWidth="1"/>
    <col min="3" max="7" width="18.7109375" customWidth="1"/>
  </cols>
  <sheetData>
    <row r="1" spans="1:7" x14ac:dyDescent="0.25">
      <c r="A1" s="33" t="s">
        <v>31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26</v>
      </c>
      <c r="B3" s="22"/>
      <c r="C3" s="7">
        <v>1.4999999999999999E-2</v>
      </c>
      <c r="D3" s="7">
        <v>8.8000000000000005E-3</v>
      </c>
      <c r="E3" s="7">
        <v>1.7500000000000002E-2</v>
      </c>
      <c r="F3" s="7">
        <v>2.63E-2</v>
      </c>
      <c r="G3" s="7">
        <v>3.5000000000000003E-2</v>
      </c>
    </row>
    <row r="4" spans="1:7" x14ac:dyDescent="0.25">
      <c r="A4" s="8" t="s">
        <v>9</v>
      </c>
      <c r="B4" s="22"/>
      <c r="C4" s="7">
        <v>1.4999999999999999E-2</v>
      </c>
      <c r="D4" s="7">
        <v>1.1299999999999999E-2</v>
      </c>
      <c r="E4" s="7">
        <v>2.2499999999999999E-2</v>
      </c>
      <c r="F4" s="7">
        <v>3.3799999999999997E-2</v>
      </c>
      <c r="G4" s="7">
        <v>4.4999999999999998E-2</v>
      </c>
    </row>
    <row r="5" spans="1:7" x14ac:dyDescent="0.25">
      <c r="A5" s="5" t="s">
        <v>10</v>
      </c>
      <c r="B5" s="22"/>
      <c r="C5" s="7">
        <v>1.4999999999999999E-2</v>
      </c>
      <c r="D5" s="7">
        <v>1.4999999999999999E-2</v>
      </c>
      <c r="E5" s="7">
        <v>0.03</v>
      </c>
      <c r="F5" s="7">
        <v>4.4999999999999998E-2</v>
      </c>
      <c r="G5" s="7">
        <v>0.06</v>
      </c>
    </row>
    <row r="6" spans="1:7" x14ac:dyDescent="0.25">
      <c r="A6" s="5" t="s">
        <v>11</v>
      </c>
      <c r="B6" s="22"/>
      <c r="C6" s="7">
        <v>1.4999999999999999E-2</v>
      </c>
      <c r="D6" s="7">
        <v>1.7500000000000002E-2</v>
      </c>
      <c r="E6" s="7">
        <v>3.5000000000000003E-2</v>
      </c>
      <c r="F6" s="7">
        <v>5.2499999999999998E-2</v>
      </c>
      <c r="G6" s="7">
        <v>7.0000000000000007E-2</v>
      </c>
    </row>
    <row r="7" spans="1:7" x14ac:dyDescent="0.25">
      <c r="A7" s="5" t="s">
        <v>12</v>
      </c>
      <c r="B7" s="22"/>
      <c r="C7" s="7">
        <v>1.4999999999999999E-2</v>
      </c>
      <c r="D7" s="7">
        <v>0.02</v>
      </c>
      <c r="E7" s="7">
        <v>0.04</v>
      </c>
      <c r="F7" s="7">
        <v>0.06</v>
      </c>
      <c r="G7" s="7">
        <v>0.08</v>
      </c>
    </row>
    <row r="8" spans="1:7" x14ac:dyDescent="0.25">
      <c r="A8" s="5" t="s">
        <v>13</v>
      </c>
      <c r="B8" s="22"/>
      <c r="C8" s="7">
        <v>1.4999999999999999E-2</v>
      </c>
      <c r="D8" s="7">
        <v>2.5000000000000001E-2</v>
      </c>
      <c r="E8" s="7">
        <v>0.05</v>
      </c>
      <c r="F8" s="7">
        <v>7.4999999999999997E-2</v>
      </c>
      <c r="G8" s="7">
        <v>0.1</v>
      </c>
    </row>
    <row r="9" spans="1:7" x14ac:dyDescent="0.25">
      <c r="A9" s="5" t="s">
        <v>14</v>
      </c>
      <c r="B9" s="22"/>
      <c r="C9" s="7">
        <v>1.4999999999999999E-2</v>
      </c>
      <c r="D9" s="7">
        <v>3.7499999999999999E-2</v>
      </c>
      <c r="E9" s="7">
        <v>7.4999999999999997E-2</v>
      </c>
      <c r="F9" s="7">
        <v>0.1125</v>
      </c>
      <c r="G9" s="7">
        <v>0.15</v>
      </c>
    </row>
    <row r="10" spans="1:7" x14ac:dyDescent="0.25">
      <c r="A10" s="5" t="s">
        <v>15</v>
      </c>
      <c r="B10" s="22"/>
      <c r="C10" s="7">
        <v>1.4999999999999999E-2</v>
      </c>
      <c r="D10" s="7">
        <v>4.2500000000000003E-2</v>
      </c>
      <c r="E10" s="7">
        <v>8.5000000000000006E-2</v>
      </c>
      <c r="F10" s="7">
        <v>0.1275</v>
      </c>
      <c r="G10" s="7">
        <v>0.17</v>
      </c>
    </row>
    <row r="11" spans="1:7" x14ac:dyDescent="0.25">
      <c r="A11" s="5" t="s">
        <v>16</v>
      </c>
      <c r="B11" s="22"/>
      <c r="C11" s="7">
        <v>1.4999999999999999E-2</v>
      </c>
      <c r="D11" s="7">
        <v>5.2499999999999998E-2</v>
      </c>
      <c r="E11" s="7">
        <v>0.105</v>
      </c>
      <c r="F11" s="7">
        <v>0.1575</v>
      </c>
      <c r="G11" s="7">
        <v>0.21</v>
      </c>
    </row>
    <row r="12" spans="1:7" x14ac:dyDescent="0.25">
      <c r="A12" s="5" t="s">
        <v>17</v>
      </c>
      <c r="B12" s="22"/>
      <c r="C12" s="7">
        <v>1.4999999999999999E-2</v>
      </c>
      <c r="D12" s="7">
        <v>5.7500000000000002E-2</v>
      </c>
      <c r="E12" s="7">
        <v>0.115</v>
      </c>
      <c r="F12" s="7">
        <v>0.17249999999999999</v>
      </c>
      <c r="G12" s="7">
        <v>0.23</v>
      </c>
    </row>
    <row r="13" spans="1:7" x14ac:dyDescent="0.25">
      <c r="A13" s="5" t="s">
        <v>18</v>
      </c>
      <c r="B13" s="22"/>
      <c r="C13" s="7">
        <v>1.4999999999999999E-2</v>
      </c>
      <c r="D13" s="7">
        <v>6.5000000000000002E-2</v>
      </c>
      <c r="E13" s="7">
        <v>0.13</v>
      </c>
      <c r="F13" s="7">
        <v>0.19500000000000001</v>
      </c>
      <c r="G13" s="7">
        <v>0.26</v>
      </c>
    </row>
    <row r="14" spans="1:7" x14ac:dyDescent="0.25">
      <c r="A14" s="5" t="s">
        <v>19</v>
      </c>
      <c r="B14" s="22"/>
      <c r="C14" s="7">
        <v>1.4999999999999999E-2</v>
      </c>
      <c r="D14" s="7">
        <v>6.7500000000000004E-2</v>
      </c>
      <c r="E14" s="7">
        <v>0.13500000000000001</v>
      </c>
      <c r="F14" s="7">
        <v>0.20250000000000001</v>
      </c>
      <c r="G14" s="7">
        <v>0.27</v>
      </c>
    </row>
    <row r="15" spans="1:7" x14ac:dyDescent="0.25">
      <c r="A15" s="5" t="s">
        <v>27</v>
      </c>
      <c r="B15" s="22"/>
      <c r="C15" s="7">
        <v>1.4999999999999999E-2</v>
      </c>
      <c r="D15" s="7">
        <v>7.0000000000000007E-2</v>
      </c>
      <c r="E15" s="7">
        <v>0.14000000000000001</v>
      </c>
      <c r="F15" s="7">
        <v>0.21</v>
      </c>
      <c r="G15" s="7">
        <v>0.28000000000000003</v>
      </c>
    </row>
    <row r="16" spans="1:7" x14ac:dyDescent="0.25">
      <c r="A16" s="5" t="s">
        <v>28</v>
      </c>
      <c r="B16" s="22"/>
      <c r="C16" s="7">
        <v>1.4999999999999999E-2</v>
      </c>
      <c r="D16" s="7">
        <v>7.4999999999999997E-2</v>
      </c>
      <c r="E16" s="7">
        <v>0.15</v>
      </c>
      <c r="F16" s="7">
        <v>0.22500000000000001</v>
      </c>
      <c r="G16" s="7">
        <v>0.3</v>
      </c>
    </row>
    <row r="17" spans="1:13" x14ac:dyDescent="0.25">
      <c r="A17" s="5" t="s">
        <v>29</v>
      </c>
      <c r="B17" s="22"/>
      <c r="C17" s="7">
        <v>1.4999999999999999E-2</v>
      </c>
      <c r="D17" s="7">
        <v>8.7499999999999994E-2</v>
      </c>
      <c r="E17" s="7">
        <v>0.17499999999999999</v>
      </c>
      <c r="F17" s="7">
        <v>0.26250000000000001</v>
      </c>
      <c r="G17" s="7">
        <v>0.35</v>
      </c>
    </row>
    <row r="18" spans="1:13" ht="15.75" thickBot="1" x14ac:dyDescent="0.3">
      <c r="A18" s="9"/>
      <c r="B18" s="10"/>
      <c r="C18" s="11"/>
      <c r="D18" s="11"/>
      <c r="E18" s="11"/>
      <c r="F18" s="11"/>
      <c r="G18" s="11"/>
      <c r="I18" s="27" t="s">
        <v>40</v>
      </c>
      <c r="J18" s="27" t="s">
        <v>41</v>
      </c>
      <c r="K18" s="27" t="s">
        <v>42</v>
      </c>
      <c r="L18" s="27" t="s">
        <v>43</v>
      </c>
    </row>
    <row r="19" spans="1:13" ht="15.75" thickBot="1" x14ac:dyDescent="0.3">
      <c r="A19" s="34" t="s">
        <v>32</v>
      </c>
      <c r="B19" s="35"/>
      <c r="C19" s="35"/>
      <c r="D19" s="35"/>
      <c r="E19" s="35"/>
      <c r="F19" s="35"/>
      <c r="G19" s="29">
        <f>SUM(M20)</f>
        <v>30127.800000000003</v>
      </c>
    </row>
    <row r="20" spans="1:13" ht="15.75" thickBot="1" x14ac:dyDescent="0.3">
      <c r="A20" s="12"/>
      <c r="B20" s="12"/>
      <c r="C20" s="12"/>
      <c r="D20" s="13"/>
      <c r="E20" s="13"/>
      <c r="F20" s="13"/>
      <c r="G20" s="14"/>
      <c r="I20" s="30">
        <f>[1]recap!$D$23</f>
        <v>1896</v>
      </c>
      <c r="J20" s="30">
        <f>[1]recap!$I$21</f>
        <v>550.22</v>
      </c>
      <c r="K20" s="30">
        <f>[1]recap!$I$41</f>
        <v>52.27</v>
      </c>
      <c r="L20" s="30">
        <f>[1]recap!$D$54</f>
        <v>12.16</v>
      </c>
      <c r="M20">
        <f>SUM(I20:L20)*12</f>
        <v>30127.800000000003</v>
      </c>
    </row>
    <row r="21" spans="1:13" ht="15.75" thickBot="1" x14ac:dyDescent="0.3">
      <c r="A21" s="10"/>
      <c r="B21" s="10"/>
      <c r="C21" s="15"/>
      <c r="D21" s="16" t="s">
        <v>3</v>
      </c>
      <c r="E21" s="16" t="s">
        <v>4</v>
      </c>
      <c r="F21" s="16" t="s">
        <v>5</v>
      </c>
      <c r="G21" s="16" t="s">
        <v>6</v>
      </c>
      <c r="I21">
        <f>SUM(I20*12)</f>
        <v>22752</v>
      </c>
      <c r="J21">
        <f>SUM(J20*12)</f>
        <v>6602.64</v>
      </c>
      <c r="K21">
        <f>SUM(K20*12)</f>
        <v>627.24</v>
      </c>
      <c r="L21">
        <f>SUM(L20*12)</f>
        <v>145.92000000000002</v>
      </c>
      <c r="M21">
        <f>SUM(I21:L21)</f>
        <v>30127.8</v>
      </c>
    </row>
    <row r="22" spans="1:13" ht="103.9" customHeight="1" thickBot="1" x14ac:dyDescent="0.3">
      <c r="A22" s="36" t="s">
        <v>23</v>
      </c>
      <c r="B22" s="37"/>
      <c r="C22" s="17" t="s">
        <v>24</v>
      </c>
      <c r="D22" s="18"/>
      <c r="E22" s="18"/>
      <c r="F22" s="18"/>
      <c r="G22" s="18"/>
    </row>
    <row r="23" spans="1:13" ht="15.75" thickBot="1" x14ac:dyDescent="0.3">
      <c r="A23" s="38"/>
      <c r="B23" s="39"/>
      <c r="C23" s="19">
        <f>($B3*C3)+($B4*C4)+($B5*C5)+($B6*C6)+($B7*C7)+($B8*C8)+($B9*C9)+($B10*C10)+($B11*C11)+($B12*C12)+($B13*C13)+($B14*C14)+($B15*C15)+($B16*C16)+($B17*C17)</f>
        <v>0</v>
      </c>
      <c r="D23" s="20">
        <f>IF($B3&lt;&gt;0,$G19*D3)+IF($B4&lt;&gt;0,$G19*D4)+IF($B5&lt;&gt;0,$G19*D5)+IF($B6&lt;&gt;0,$G19*$D6)+IF($B7&lt;&gt;0,$G19*D7)+IF($B8&lt;&gt;0,$G19*D8)+IF($B9&lt;&gt;0,$G19*D9)+IF($B10&lt;&gt;0,$G19*D10)+IF($B11&lt;&gt;0,$G19*D11)+IF($B12&lt;&gt;0,$G19*D12)+IF($B13&lt;&gt;0,$G19*D13)+IF($B14&lt;&gt;0,$G19*D14)+IF($B15&lt;&gt;0,$G19*D15)+IF($B16&lt;&gt;0,$G19*D16)+IF($B17&lt;&gt;0,$G19*D17)</f>
        <v>0</v>
      </c>
      <c r="E23" s="20">
        <f>IF($B3&lt;&gt;0,$G19*E3)+IF($B4&lt;&gt;0,$G19*E4)+IF($B5&lt;&gt;0,$G19*E5)+IF($B6&lt;&gt;0,$G19*E6)+IF($B7&lt;&gt;0,$G19*E7)+IF($B8&lt;&gt;0,$G19*E8)+IF($B9&lt;&gt;0,$G19*E9)+IF($B10&lt;&gt;0,$G19*E10)+IF($B11&lt;&gt;0,$G19*E11)+IF($B12&lt;&gt;0,$G19*E12)+IF($B13&lt;&gt;0,$G19*E13)+IF($B14&lt;&gt;0,$G19*E14)+IF($B15&lt;&gt;0,$G19*E15)+IF($B16&lt;&gt;0,$G19*E16)+IF($B17&lt;&gt;0,$G19*E17)</f>
        <v>0</v>
      </c>
      <c r="F23" s="20">
        <f>IF($B3&lt;&gt;0,$G19*F3)+IF($B4&lt;&gt;0,$G19*F4)+IF($B5&lt;&gt;0,$G19*F5)+IF($B6&lt;&gt;0,$G19*F6)+IF($B7&lt;&gt;0,$G19*F7)+IF($B8&lt;&gt;0,$G19*F8)+IF($B9&lt;&gt;0,$G19*F9)+IF($B10&lt;&gt;0,$G19*F10)+IF($B11&lt;&gt;0,$G19*F11)+IF($B12&lt;&gt;0,$G19*F12)+IF($B13&lt;&gt;0,$G19*F13)+IF($B14&lt;&gt;0,$G19*F14)+IF($B15&lt;&gt;0,$G19*F15)+IF($B16&lt;&gt;0,$G19*F16)+IF($B17&lt;&gt;0,$G19*F17)</f>
        <v>0</v>
      </c>
      <c r="G23" s="20">
        <f>IF($B3&lt;&gt;0,$G19*G3)+IF($B4&lt;&gt;0,$G19*G4)+IF($B5&lt;&gt;0,$G19*G5)+IF($B6&lt;&gt;0,$G19*G6)+IF($B7&lt;&gt;0,$G19*G7)+IF($B8&lt;&gt;0,$G19*G8)+IF($B9&lt;&gt;0,$G19*G9)+IF($B10&lt;&gt;0,$G19*G10)+IF($B11&lt;&gt;0,$G19*G11)+IF($B12&lt;&gt;0,$G19*G12)+IF($B13&lt;&gt;0,$G19*G13)+IF($B14&lt;&gt;0,$G19*G14)+IF($B15&lt;&gt;0,$G19*G15)+IF($B16&lt;&gt;0,$G19*G16)+IF($B17&lt;&gt;0,$G19*G17)</f>
        <v>0</v>
      </c>
    </row>
    <row r="24" spans="1:13" x14ac:dyDescent="0.25">
      <c r="A24" s="23"/>
      <c r="B24" s="24"/>
      <c r="C24" s="25"/>
      <c r="D24" s="26"/>
      <c r="E24" s="26"/>
      <c r="F24" s="26"/>
      <c r="G24" s="26"/>
    </row>
    <row r="25" spans="1:13" ht="15.75" x14ac:dyDescent="0.25">
      <c r="A25" t="s">
        <v>47</v>
      </c>
      <c r="D25" s="21"/>
      <c r="G25" s="21"/>
    </row>
    <row r="26" spans="1:13" ht="15.75" x14ac:dyDescent="0.25">
      <c r="C26" s="21"/>
    </row>
  </sheetData>
  <sheetProtection algorithmName="SHA-512" hashValue="NftZ2SpN2z2h+PkVLmmyq9vmNO5XDGF7r/MtXuASq/mU1lXCUEtGaoLWQw1Kdzbmh2pHGSyLduY8FKKNWs7EXQ==" saltValue="UgEY8PHc+rtI0O1gDcp8Hw==" spinCount="100000" sheet="1" objects="1" scenarios="1" selectLockedCells="1"/>
  <mergeCells count="3">
    <mergeCell ref="A1:G1"/>
    <mergeCell ref="A19:F19"/>
    <mergeCell ref="A22:B23"/>
  </mergeCells>
  <pageMargins left="0.7" right="0.7" top="0.75" bottom="0.75" header="0.3" footer="0.3"/>
  <pageSetup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B3" sqref="B3"/>
    </sheetView>
  </sheetViews>
  <sheetFormatPr defaultColWidth="12.42578125" defaultRowHeight="15" x14ac:dyDescent="0.25"/>
  <cols>
    <col min="1" max="1" width="27" customWidth="1"/>
    <col min="2" max="2" width="18.5703125" customWidth="1"/>
    <col min="3" max="7" width="18.7109375" customWidth="1"/>
  </cols>
  <sheetData>
    <row r="1" spans="1:7" x14ac:dyDescent="0.25">
      <c r="A1" s="33" t="s">
        <v>33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26</v>
      </c>
      <c r="B3" s="6"/>
      <c r="C3" s="7">
        <v>1.4999999999999999E-2</v>
      </c>
      <c r="D3" s="7">
        <v>7.4999999999999997E-3</v>
      </c>
      <c r="E3" s="7">
        <v>1.4999999999999999E-2</v>
      </c>
      <c r="F3" s="7">
        <v>2.2499999999999999E-2</v>
      </c>
      <c r="G3" s="7">
        <v>0.03</v>
      </c>
    </row>
    <row r="4" spans="1:7" x14ac:dyDescent="0.25">
      <c r="A4" s="8" t="s">
        <v>9</v>
      </c>
      <c r="B4" s="6"/>
      <c r="C4" s="7">
        <v>1.4999999999999999E-2</v>
      </c>
      <c r="D4" s="7">
        <v>0.01</v>
      </c>
      <c r="E4" s="7">
        <v>0.02</v>
      </c>
      <c r="F4" s="7">
        <v>0.03</v>
      </c>
      <c r="G4" s="7">
        <v>0.04</v>
      </c>
    </row>
    <row r="5" spans="1:7" x14ac:dyDescent="0.25">
      <c r="A5" s="5" t="s">
        <v>10</v>
      </c>
      <c r="B5" s="6"/>
      <c r="C5" s="7">
        <v>1.4999999999999999E-2</v>
      </c>
      <c r="D5" s="7">
        <v>1.2500000000000001E-2</v>
      </c>
      <c r="E5" s="7">
        <v>2.5000000000000001E-2</v>
      </c>
      <c r="F5" s="7">
        <v>3.7499999999999999E-2</v>
      </c>
      <c r="G5" s="7">
        <v>0.05</v>
      </c>
    </row>
    <row r="6" spans="1:7" x14ac:dyDescent="0.25">
      <c r="A6" s="5" t="s">
        <v>11</v>
      </c>
      <c r="B6" s="6"/>
      <c r="C6" s="7">
        <v>1.4999999999999999E-2</v>
      </c>
      <c r="D6" s="7">
        <v>1.4999999999999999E-2</v>
      </c>
      <c r="E6" s="7">
        <v>0.03</v>
      </c>
      <c r="F6" s="7">
        <v>4.4999999999999998E-2</v>
      </c>
      <c r="G6" s="7">
        <v>0.06</v>
      </c>
    </row>
    <row r="7" spans="1:7" x14ac:dyDescent="0.25">
      <c r="A7" s="5" t="s">
        <v>12</v>
      </c>
      <c r="B7" s="6"/>
      <c r="C7" s="7">
        <v>1.4999999999999999E-2</v>
      </c>
      <c r="D7" s="7">
        <v>1.7500000000000002E-2</v>
      </c>
      <c r="E7" s="7">
        <v>3.5000000000000003E-2</v>
      </c>
      <c r="F7" s="7">
        <v>5.2499999999999998E-2</v>
      </c>
      <c r="G7" s="7">
        <v>7.0000000000000007E-2</v>
      </c>
    </row>
    <row r="8" spans="1:7" x14ac:dyDescent="0.25">
      <c r="A8" s="5" t="s">
        <v>13</v>
      </c>
      <c r="B8" s="6"/>
      <c r="C8" s="7">
        <v>1.4999999999999999E-2</v>
      </c>
      <c r="D8" s="7">
        <v>2.2499999999999999E-2</v>
      </c>
      <c r="E8" s="7">
        <v>4.4999999999999998E-2</v>
      </c>
      <c r="F8" s="7">
        <v>6.7500000000000004E-2</v>
      </c>
      <c r="G8" s="7">
        <v>0.09</v>
      </c>
    </row>
    <row r="9" spans="1:7" x14ac:dyDescent="0.25">
      <c r="A9" s="5" t="s">
        <v>14</v>
      </c>
      <c r="B9" s="6"/>
      <c r="C9" s="7">
        <v>1.4999999999999999E-2</v>
      </c>
      <c r="D9" s="7">
        <v>0.03</v>
      </c>
      <c r="E9" s="7">
        <v>0.06</v>
      </c>
      <c r="F9" s="7">
        <v>0.09</v>
      </c>
      <c r="G9" s="7">
        <v>0.12</v>
      </c>
    </row>
    <row r="10" spans="1:7" x14ac:dyDescent="0.25">
      <c r="A10" s="5" t="s">
        <v>15</v>
      </c>
      <c r="B10" s="6"/>
      <c r="C10" s="7">
        <v>1.4999999999999999E-2</v>
      </c>
      <c r="D10" s="7">
        <v>3.5000000000000003E-2</v>
      </c>
      <c r="E10" s="7">
        <v>7.0000000000000007E-2</v>
      </c>
      <c r="F10" s="7">
        <v>0.105</v>
      </c>
      <c r="G10" s="7">
        <v>0.14000000000000001</v>
      </c>
    </row>
    <row r="11" spans="1:7" x14ac:dyDescent="0.25">
      <c r="A11" s="5" t="s">
        <v>16</v>
      </c>
      <c r="B11" s="6"/>
      <c r="C11" s="7">
        <v>1.4999999999999999E-2</v>
      </c>
      <c r="D11" s="7">
        <v>4.2500000000000003E-2</v>
      </c>
      <c r="E11" s="7">
        <v>8.5000000000000006E-2</v>
      </c>
      <c r="F11" s="7">
        <v>0.1275</v>
      </c>
      <c r="G11" s="7">
        <v>0.17</v>
      </c>
    </row>
    <row r="12" spans="1:7" x14ac:dyDescent="0.25">
      <c r="A12" s="5" t="s">
        <v>17</v>
      </c>
      <c r="B12" s="6"/>
      <c r="C12" s="7">
        <v>1.4999999999999999E-2</v>
      </c>
      <c r="D12" s="7">
        <v>4.7500000000000001E-2</v>
      </c>
      <c r="E12" s="7">
        <v>9.5000000000000001E-2</v>
      </c>
      <c r="F12" s="7">
        <v>0.14249999999999999</v>
      </c>
      <c r="G12" s="7">
        <v>0.19</v>
      </c>
    </row>
    <row r="13" spans="1:7" x14ac:dyDescent="0.25">
      <c r="A13" s="5" t="s">
        <v>18</v>
      </c>
      <c r="B13" s="6"/>
      <c r="C13" s="7">
        <v>1.4999999999999999E-2</v>
      </c>
      <c r="D13" s="7">
        <v>5.5E-2</v>
      </c>
      <c r="E13" s="7">
        <v>0.11</v>
      </c>
      <c r="F13" s="7">
        <v>0.16500000000000001</v>
      </c>
      <c r="G13" s="7">
        <v>0.22</v>
      </c>
    </row>
    <row r="14" spans="1:7" x14ac:dyDescent="0.25">
      <c r="A14" s="5" t="s">
        <v>19</v>
      </c>
      <c r="B14" s="6"/>
      <c r="C14" s="7">
        <v>1.4999999999999999E-2</v>
      </c>
      <c r="D14" s="7">
        <v>5.7500000000000002E-2</v>
      </c>
      <c r="E14" s="7">
        <v>0.115</v>
      </c>
      <c r="F14" s="7">
        <v>0.17249999999999999</v>
      </c>
      <c r="G14" s="7">
        <v>0.23</v>
      </c>
    </row>
    <row r="15" spans="1:7" x14ac:dyDescent="0.25">
      <c r="A15" s="5" t="s">
        <v>27</v>
      </c>
      <c r="B15" s="6"/>
      <c r="C15" s="7">
        <v>1.4999999999999999E-2</v>
      </c>
      <c r="D15" s="7">
        <v>0.06</v>
      </c>
      <c r="E15" s="7">
        <v>0.12</v>
      </c>
      <c r="F15" s="7">
        <v>0.18</v>
      </c>
      <c r="G15" s="7">
        <v>0.24</v>
      </c>
    </row>
    <row r="16" spans="1:7" x14ac:dyDescent="0.25">
      <c r="A16" s="5" t="s">
        <v>34</v>
      </c>
      <c r="B16" s="6"/>
      <c r="C16" s="7">
        <v>1.4999999999999999E-2</v>
      </c>
      <c r="D16" s="7">
        <v>6.5000000000000002E-2</v>
      </c>
      <c r="E16" s="7">
        <v>0.13</v>
      </c>
      <c r="F16" s="7">
        <v>0.19500000000000001</v>
      </c>
      <c r="G16" s="7">
        <v>0.26</v>
      </c>
    </row>
    <row r="17" spans="1:13" x14ac:dyDescent="0.25">
      <c r="A17" s="5" t="s">
        <v>35</v>
      </c>
      <c r="B17" s="6"/>
      <c r="C17" s="7">
        <v>1.4999999999999999E-2</v>
      </c>
      <c r="D17" s="7">
        <v>7.0000000000000007E-2</v>
      </c>
      <c r="E17" s="7">
        <v>0.14000000000000001</v>
      </c>
      <c r="F17" s="7">
        <v>0.21</v>
      </c>
      <c r="G17" s="7">
        <v>0.28000000000000003</v>
      </c>
    </row>
    <row r="18" spans="1:13" x14ac:dyDescent="0.25">
      <c r="A18" s="5" t="s">
        <v>36</v>
      </c>
      <c r="B18" s="6"/>
      <c r="C18" s="7">
        <v>1.4999999999999999E-2</v>
      </c>
      <c r="D18" s="7">
        <v>7.2499999999999995E-2</v>
      </c>
      <c r="E18" s="7">
        <v>0.14499999999999999</v>
      </c>
      <c r="F18" s="7">
        <v>0.2175</v>
      </c>
      <c r="G18" s="7">
        <v>0.28999999999999998</v>
      </c>
    </row>
    <row r="19" spans="1:13" x14ac:dyDescent="0.25">
      <c r="A19" s="5" t="s">
        <v>37</v>
      </c>
      <c r="B19" s="6"/>
      <c r="C19" s="7">
        <v>1.4999999999999999E-2</v>
      </c>
      <c r="D19" s="7">
        <v>0.08</v>
      </c>
      <c r="E19" s="7">
        <v>0.16</v>
      </c>
      <c r="F19" s="7">
        <v>0.24</v>
      </c>
      <c r="G19" s="7">
        <v>0.32</v>
      </c>
    </row>
    <row r="20" spans="1:13" x14ac:dyDescent="0.25">
      <c r="A20" s="5" t="s">
        <v>38</v>
      </c>
      <c r="B20" s="6"/>
      <c r="C20" s="7">
        <v>1.4999999999999999E-2</v>
      </c>
      <c r="D20" s="7">
        <v>8.7499999999999994E-2</v>
      </c>
      <c r="E20" s="7">
        <v>0.17499999999999999</v>
      </c>
      <c r="F20" s="7">
        <v>0.26250000000000001</v>
      </c>
      <c r="G20" s="7">
        <v>0.35</v>
      </c>
    </row>
    <row r="21" spans="1:13" ht="15.75" thickBot="1" x14ac:dyDescent="0.3">
      <c r="A21" s="9"/>
      <c r="B21" s="10"/>
      <c r="C21" s="11"/>
      <c r="D21" s="11"/>
      <c r="E21" s="11"/>
      <c r="F21" s="11"/>
      <c r="G21" s="11"/>
      <c r="I21" s="27" t="s">
        <v>40</v>
      </c>
      <c r="J21" s="27" t="s">
        <v>41</v>
      </c>
      <c r="K21" s="27" t="s">
        <v>42</v>
      </c>
      <c r="L21" s="27" t="s">
        <v>43</v>
      </c>
      <c r="M21" s="27" t="s">
        <v>44</v>
      </c>
    </row>
    <row r="22" spans="1:13" ht="15.75" thickBot="1" x14ac:dyDescent="0.3">
      <c r="A22" s="34" t="s">
        <v>39</v>
      </c>
      <c r="B22" s="35"/>
      <c r="C22" s="35"/>
      <c r="D22" s="35"/>
      <c r="E22" s="35"/>
      <c r="F22" s="35"/>
      <c r="G22" s="29">
        <f>SUM(M23)</f>
        <v>34424.880000000005</v>
      </c>
    </row>
    <row r="23" spans="1:13" ht="15.75" thickBot="1" x14ac:dyDescent="0.3">
      <c r="A23" s="12"/>
      <c r="B23" s="12"/>
      <c r="C23" s="12"/>
      <c r="D23" s="13"/>
      <c r="E23" s="13"/>
      <c r="F23" s="13"/>
      <c r="G23" s="14"/>
      <c r="I23" s="31">
        <f>[1]recap!$D$24</f>
        <v>2210</v>
      </c>
      <c r="J23" s="31">
        <f>[1]recap!$I$22</f>
        <v>550.22</v>
      </c>
      <c r="K23" s="32">
        <f>[1]recap!$I$42</f>
        <v>94.31</v>
      </c>
      <c r="L23" s="32">
        <f>[1]recap!$D$55</f>
        <v>14.21</v>
      </c>
      <c r="M23" s="27">
        <f>SUM(I23:L23)*12</f>
        <v>34424.880000000005</v>
      </c>
    </row>
    <row r="24" spans="1:13" ht="15.75" thickBot="1" x14ac:dyDescent="0.3">
      <c r="A24" s="10"/>
      <c r="B24" s="10"/>
      <c r="C24" s="15"/>
      <c r="D24" s="16" t="s">
        <v>3</v>
      </c>
      <c r="E24" s="16" t="s">
        <v>4</v>
      </c>
      <c r="F24" s="16" t="s">
        <v>5</v>
      </c>
      <c r="G24" s="16" t="s">
        <v>6</v>
      </c>
      <c r="I24" s="27">
        <f>SUM(I23*12)</f>
        <v>26520</v>
      </c>
      <c r="J24" s="27">
        <f>SUM(J23*12)</f>
        <v>6602.64</v>
      </c>
      <c r="K24" s="27">
        <f>SUM(K23*12)</f>
        <v>1131.72</v>
      </c>
      <c r="L24" s="27">
        <f>SUM(L23*12)</f>
        <v>170.52</v>
      </c>
      <c r="M24" s="27">
        <f>SUM(I24:L24)</f>
        <v>34424.879999999997</v>
      </c>
    </row>
    <row r="25" spans="1:13" ht="103.9" customHeight="1" thickBot="1" x14ac:dyDescent="0.3">
      <c r="A25" s="36" t="s">
        <v>23</v>
      </c>
      <c r="B25" s="40"/>
      <c r="C25" s="17" t="s">
        <v>24</v>
      </c>
      <c r="D25" s="18"/>
      <c r="E25" s="18"/>
      <c r="F25" s="18"/>
      <c r="G25" s="18"/>
    </row>
    <row r="26" spans="1:13" ht="15.75" thickBot="1" x14ac:dyDescent="0.3">
      <c r="A26" s="38"/>
      <c r="B26" s="39"/>
      <c r="C26" s="19">
        <f>($B3*C3)+($B4*C4)+($B5*C5)+($B6*C6)+($B7*C7)+($B8*C8)+($B9*C9)+($B10*C10)+($B11*C11)+($B12*C12)+($B13*C13)+($B14*C14)+($B15*C15)+($B16*C16)+($B17*C17)+($B18*C18)+($B19*C19)+($B20*C20)</f>
        <v>0</v>
      </c>
      <c r="D26" s="20">
        <f>IF($B3&lt;&gt;0,$G22*D3)+IF($B4&lt;&gt;0,$G22*D4)+IF($B5&lt;&gt;0,$G22*D5)+IF($B6&lt;&gt;0,$G22*$D6)+IF($B7&lt;&gt;0,$G22*D7)+IF($B8&lt;&gt;0,$G22*D8)+IF($B9&lt;&gt;0,$G22*D9)+IF($B10&lt;&gt;0,$G22*D10)+IF($B11&lt;&gt;0,$G22*D11)+IF($B12&lt;&gt;0,$G22*D12)+IF($B13&lt;&gt;0,$G22*D13)+IF($B14&lt;&gt;0,$G22*D14)+IF($B15&lt;&gt;0,$G22*D15)+IF($B16&lt;&gt;0,$G22*D16)+IF($B17&lt;&gt;0,$G22*D17)+IF($B18&lt;&gt;0,$G22*D18)+IF($B19&lt;&gt;0,$G22*D19)+IF($B20&lt;&gt;0,$G22*D20)</f>
        <v>0</v>
      </c>
      <c r="E26" s="20">
        <f>IF($B3&lt;&gt;0,$G22*E3)+IF($B4&lt;&gt;0,$G22*E4)+IF($B5&lt;&gt;0,$G22*E5)+IF($B6&lt;&gt;0,$G22*E6)+IF($B7&lt;&gt;0,$G22*E7)+IF($B8&lt;&gt;0,$G22*E8)+IF($B9&lt;&gt;0,$G22*E9)+IF($B10&lt;&gt;0,$G22*E10)+IF($B11&lt;&gt;0,$G22*E11)+IF($B12&lt;&gt;0,$G22*E12)+IF($B13&lt;&gt;0,$G22*E13)+IF($B14&lt;&gt;0,$G22*E14)+IF($B15&lt;&gt;0,$G22*E15)+IF($B16&lt;&gt;0,$G22*E16)+IF($B17&lt;&gt;0,$G22*E17)+IF($B18&lt;&gt;0,$G22*E18)+IF($B19&lt;&gt;0,$G22*E19)+IF($B20&lt;&gt;0,$G22*E20)</f>
        <v>0</v>
      </c>
      <c r="F26" s="20">
        <f>IF($B3&lt;&gt;0,$G22*F3)+IF($B4&lt;&gt;0,$G22*F4)+IF($B5&lt;&gt;0,$G22*F5)+IF($B6&lt;&gt;0,$G22*F6)+IF($B7&lt;&gt;0,$G22*F7)+IF($B8&lt;&gt;0,$G22*F8)+IF($B9&lt;&gt;0,$G22*F9)+IF($B10&lt;&gt;0,$G22*F10)+IF($B11&lt;&gt;0,$G22*F11)+IF($B12&lt;&gt;0,$G22*F12)+IF($B13&lt;&gt;0,$G22*F13)+IF($B14&lt;&gt;0,$G22*F14)+IF($B15&lt;&gt;0,$G22*F15)+IF($B16&lt;&gt;0,$G22*F16)+IF($B17&lt;&gt;0,$G22*F17)+IF($B18&lt;&gt;0,$G22*F18)+IF($B19&lt;&gt;0,$G22*F19)+IF($B20&lt;&gt;0,$G22*F20)</f>
        <v>0</v>
      </c>
      <c r="G26" s="20">
        <f>IF($B3&lt;&gt;0,$G22*G3)+IF($B4&lt;&gt;0,$G22*G4)+IF($B5&lt;&gt;0,$G22*G5)+IF($B6&lt;&gt;0,$G22*G6)+IF($B7&lt;&gt;0,$G22*G7)+IF($B8&lt;&gt;0,$G22*G8)+IF($B9&lt;&gt;0,$G22*G9)+IF($B10&lt;&gt;0,$G22*G10)+IF($B11&lt;&gt;0,$G22*G11)+IF($B12&lt;&gt;0,$G22*G12)+IF($B13&lt;&gt;0,$G22*G13)+IF($B14&lt;&gt;0,$G22*G14)+IF($B15&lt;&gt;0,$G22*G15)+IF($B16&lt;&gt;0,$G22*G16)+IF($B17&lt;&gt;0,$G22*G17)+IF($B18&lt;&gt;0,$G22*G18)+IF($B19&lt;&gt;0,$G22*G19)+IF($B20&lt;&gt;0,$G22*G20)</f>
        <v>0</v>
      </c>
    </row>
    <row r="27" spans="1:13" ht="15.75" x14ac:dyDescent="0.25">
      <c r="C27" s="21"/>
    </row>
    <row r="28" spans="1:13" ht="15.75" x14ac:dyDescent="0.25">
      <c r="A28" t="s">
        <v>48</v>
      </c>
      <c r="C28" s="21"/>
    </row>
  </sheetData>
  <sheetProtection algorithmName="SHA-512" hashValue="0vc/lj7GuUnovD0ptxYKFdchu3eaW+rJng98muvaPQBmwrVl0qwXrJFKO6z2n9dOj0kPqDrB5ggYJRgazzdGNg==" saltValue="3u3aINeu7hlXpZYVdP22Cw==" spinCount="100000" sheet="1" objects="1" scenarios="1" selectLockedCells="1"/>
  <mergeCells count="3">
    <mergeCell ref="A1:G1"/>
    <mergeCell ref="A22:F22"/>
    <mergeCell ref="A25:B26"/>
  </mergeCells>
  <pageMargins left="0.7" right="0.7" top="0.75" bottom="0.75" header="0.3" footer="0.3"/>
  <pageSetup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Single</vt:lpstr>
      <vt:lpstr>Empl-Child</vt:lpstr>
      <vt:lpstr>Employee-Spouse</vt:lpstr>
      <vt:lpstr>Family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Moore</dc:creator>
  <cp:lastModifiedBy>Whildin, Terri</cp:lastModifiedBy>
  <cp:lastPrinted>2012-07-24T14:47:42Z</cp:lastPrinted>
  <dcterms:created xsi:type="dcterms:W3CDTF">2012-07-09T15:04:00Z</dcterms:created>
  <dcterms:modified xsi:type="dcterms:W3CDTF">2016-11-22T20:04:53Z</dcterms:modified>
</cp:coreProperties>
</file>